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5600" windowHeight="11160" activeTab="1"/>
  </bookViews>
  <sheets>
    <sheet name="PL 01" sheetId="10" r:id="rId1"/>
    <sheet name="PL 02" sheetId="17" r:id="rId2"/>
  </sheets>
  <calcPr calcId="144525"/>
</workbook>
</file>

<file path=xl/calcChain.xml><?xml version="1.0" encoding="utf-8"?>
<calcChain xmlns="http://schemas.openxmlformats.org/spreadsheetml/2006/main">
  <c r="J9" i="10" l="1"/>
  <c r="K9" i="10"/>
  <c r="I9" i="10"/>
  <c r="J16" i="10"/>
  <c r="K16" i="10"/>
  <c r="I16" i="10"/>
  <c r="J12" i="10"/>
  <c r="K12" i="10"/>
  <c r="I12" i="10"/>
  <c r="J10" i="10"/>
  <c r="K10" i="10"/>
  <c r="I10" i="10"/>
  <c r="J20" i="10"/>
  <c r="J19" i="10"/>
  <c r="J18" i="10"/>
  <c r="J17" i="10"/>
  <c r="K13" i="10"/>
  <c r="K15" i="10"/>
  <c r="L14" i="10"/>
  <c r="L17" i="10"/>
  <c r="L19" i="10"/>
  <c r="L20" i="10" s="1"/>
  <c r="I17" i="10"/>
  <c r="I18" i="10"/>
  <c r="I19" i="10"/>
  <c r="I20" i="10"/>
  <c r="L9" i="17"/>
  <c r="K9" i="17"/>
  <c r="M19" i="17"/>
  <c r="M20" i="17" s="1"/>
  <c r="M21" i="17" s="1"/>
  <c r="M22" i="17" s="1"/>
  <c r="M18" i="17"/>
  <c r="M13" i="17"/>
  <c r="M14" i="17" s="1"/>
  <c r="M17" i="17" s="1"/>
  <c r="D13" i="10" l="1"/>
  <c r="D14" i="10" s="1"/>
  <c r="D15" i="10" s="1"/>
  <c r="K11" i="10"/>
</calcChain>
</file>

<file path=xl/sharedStrings.xml><?xml version="1.0" encoding="utf-8"?>
<sst xmlns="http://schemas.openxmlformats.org/spreadsheetml/2006/main" count="157" uniqueCount="84">
  <si>
    <t>Tên dự án</t>
  </si>
  <si>
    <t>Chủ đầu tư</t>
  </si>
  <si>
    <t>I</t>
  </si>
  <si>
    <t>II</t>
  </si>
  <si>
    <t>TT</t>
  </si>
  <si>
    <t>STT</t>
  </si>
  <si>
    <t>Tổng mức đầu tư</t>
  </si>
  <si>
    <t>Số vốn đã thanh toán</t>
  </si>
  <si>
    <t>III</t>
  </si>
  <si>
    <t>Dự án do UBND huyện quyết định đầu tư</t>
  </si>
  <si>
    <t>Dự án do UBND xã quyết định đầu tư</t>
  </si>
  <si>
    <t xml:space="preserve">Dự án do UBND tỉnh quyết định đầu tư </t>
  </si>
  <si>
    <t>BÁO CÁO</t>
  </si>
  <si>
    <t>ĐVT: triệu đồng</t>
  </si>
  <si>
    <t>Danh mục dự án, công trình hoàn thành</t>
  </si>
  <si>
    <t>Cấp quyết định đầu tư (UBND tỉnh/huyện/xã)</t>
  </si>
  <si>
    <t>Nhóm dự án (A, B, C, BCKTKT)</t>
  </si>
  <si>
    <t>Thời gian khởi công</t>
  </si>
  <si>
    <t>Thời gian hoàn thành</t>
  </si>
  <si>
    <t>Giá trị nghiệm thu thanh toán</t>
  </si>
  <si>
    <t>Tổng số:</t>
  </si>
  <si>
    <t>Cấp tỉnh</t>
  </si>
  <si>
    <t>Cấp huyện</t>
  </si>
  <si>
    <t>Cấp xã</t>
  </si>
  <si>
    <t>Mã dự án</t>
  </si>
  <si>
    <t>GIÁM ĐỐC/ CHỦ TỊCH</t>
  </si>
  <si>
    <t>Ghi chú:</t>
  </si>
  <si>
    <t>Cấp quyết định đầu tư (tỉnh/huyện/xã)</t>
  </si>
  <si>
    <t>Giá trị phê duyệt quyết toán (đối với các dự án đã được phê duyệt quyết toán)</t>
  </si>
  <si>
    <t>DANH MỤC CÁC DỰ ÁN HOÀN THÀNH NHƯNG CHƯA QUYẾT TOÁN ĐẾN 30/6/2023</t>
  </si>
  <si>
    <t>Nguyên nhân chậm lập hồ sơ quyết toán</t>
  </si>
  <si>
    <t>Phụ lục số 01</t>
  </si>
  <si>
    <t>BÁO CÁO DANH MỤC DỰ ÁN KHỞI CÔNG MỚI TỪ NĂM 2016 ĐẾN 30/6/2023</t>
  </si>
  <si>
    <t>Tình hình thực hiện dự án</t>
  </si>
  <si>
    <t>- Tại cột "Tình hình thực hiện dự án": Đề nghị nêu rõ: Dự án không triển khai, dự án đang thi công, dự án hoàn thành đã nộp hồ sơ, dự án hoàn thành chưa quyết toán….</t>
  </si>
  <si>
    <t>Phụ lục số 02</t>
  </si>
  <si>
    <t>Quyết định phê duyệt dự án (Số QĐ, ngày QĐ)</t>
  </si>
  <si>
    <t>Quyết định phê duyệt quyết toán DAHT (Số QĐ, ngày QĐ)</t>
  </si>
  <si>
    <t>- Cập nhật số liệu theo danh mục các dự án khởi công mới đã rà soát với Sở Tài chính đến 30/6/2022;</t>
  </si>
  <si>
    <t>- Đối chiếu với cán bộ chuyên quản để cập nhật bổ sung danh mục khởi công mới từ 30/6/2022-30/6/2023</t>
  </si>
  <si>
    <t>,,,, ngày     tháng     năm 2023</t>
  </si>
  <si>
    <t>XÃ THẠCH CHÂU</t>
  </si>
  <si>
    <t>Nhà học 2 tầng 6 phòng trường mầm non xã Thạch Châu, huyện Lộc Hà</t>
  </si>
  <si>
    <t>UBND xã Thạch Châu</t>
  </si>
  <si>
    <t>UBND tỉnh</t>
  </si>
  <si>
    <t>C</t>
  </si>
  <si>
    <t>Đã trình thẩm định</t>
  </si>
  <si>
    <t xml:space="preserve">Nâng cấp, mở rộng đường GTNT tỉnh lộ 9 đi các thôn Quang Phú, Kim Ngọc và từ tỉnh lộ 9 đi thôn Hồng Lạc xã Thạch Châu  </t>
  </si>
  <si>
    <t>Nâng cấp, sửa chữa đê tả nghèn kết hợp đường giao thông phục vụ cứu hộ, cứu nạn xã Thạch Châu, huyện Lộc Hà (đoạn Km35+108 đến Km35+482)</t>
  </si>
  <si>
    <t>Đường GTNT xã Thạch Châu</t>
  </si>
  <si>
    <t xml:space="preserve">UBND huyện </t>
  </si>
  <si>
    <t>Chỉnh trang Lề đường QL281 đi Lâm Châu và Đồng Sang đi Bằng Châu, xã Thạch Châu</t>
  </si>
  <si>
    <t>Xã</t>
  </si>
  <si>
    <t>84, 15/11/2022</t>
  </si>
  <si>
    <t>Xây dựng cống trên các trục đường giao thông xã Thạch Châu</t>
  </si>
  <si>
    <t>Nâng cấp lề đường đông làng Minh Quý, xã Thạch Châu</t>
  </si>
  <si>
    <t>25,26/5/2022</t>
  </si>
  <si>
    <t>Xây dựng hàng rào thư viện, khuôn viên bồn hoa xã Thạch Châu</t>
  </si>
  <si>
    <t>68a, 02/11/2022</t>
  </si>
  <si>
    <t>Nâng cấp hàng rào Trường THCS Mỹ Châu và Trường THPT Mai Thúc Loan</t>
  </si>
  <si>
    <t>71, 01/11/2022</t>
  </si>
  <si>
    <t>Kênh mương tưới, tiêu nội đồng thôn Hồng Lạc, An Lộc, xã Thạch Châu năm 2022</t>
  </si>
  <si>
    <t>70, 3/11/2022</t>
  </si>
  <si>
    <t>Kênh mương nội đồng, xã Thạch Châu</t>
  </si>
  <si>
    <t>69, 3/11/2022</t>
  </si>
  <si>
    <t>Ngôi nhà Trí tuệ thôn Hồng Lạc, xã Thạch Châu</t>
  </si>
  <si>
    <t>97, 24/11/2022</t>
  </si>
  <si>
    <t>Nâng cấp tuyến đường hộ đê từ QL 281 đi cống Bình Định, xã Thạch Châu</t>
  </si>
  <si>
    <t>67, 21/10/2022</t>
  </si>
  <si>
    <t>Nâng cấp mặt đường thôn Kim Ngọc, xã Thạch Châu</t>
  </si>
  <si>
    <t>102, 5/12/2022</t>
  </si>
  <si>
    <t>Rãnh thoát nước hai bên đường xã Thạch Châu năm 2022</t>
  </si>
  <si>
    <t>106, 15/12/2022</t>
  </si>
  <si>
    <t>Nâng cấp đường GTNT ngõ thôn xã Thạch Châu năm 2022</t>
  </si>
  <si>
    <t>Nâng cấp mặt đường thôn Thanh Tân, xã Thạch Châu</t>
  </si>
  <si>
    <t>113, 23/12/2022</t>
  </si>
  <si>
    <t>Dự án đang thi công</t>
  </si>
  <si>
    <t>Dự án đã hoàn thành chưa QT</t>
  </si>
  <si>
    <t>Dự án đã hoàn thành QT</t>
  </si>
  <si>
    <t>84, 16/11/2022</t>
  </si>
  <si>
    <t>108, 16/12/2022</t>
  </si>
  <si>
    <t>Chưa có văn bản nghiệm thu</t>
  </si>
  <si>
    <t>Đang chờ kết luận thanh tra</t>
  </si>
  <si>
    <t>Đang lập hồ sơ quyết toán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</si>
</sst>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₫_-;\-* #,##0\ _₫_-;_-* &quot;-&quot;\ _₫_-;_-@_-"/>
    <numFmt numFmtId="167" formatCode="_(* #,##0.0_);_(* \(#,##0.0\);_(* &quot;-&quot;??_);_(@_)"/>
    <numFmt numFmtId="172" formatCode="_(* #,##0_);_(* \(#,##0\);_(* &quot;-&quot;??_);_(@_)"/>
  </numFmts>
  <fonts count="24" x14ac:knownFonts="1">
    <font>
      <sz val="10"/>
      <name val="Arial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3"/>
      <name val="Times New Roman"/>
      <family val="1"/>
    </font>
    <font>
      <sz val="10"/>
      <name val="Arial"/>
    </font>
    <font>
      <sz val="10"/>
      <name val="Arial"/>
      <family val="2"/>
    </font>
    <font>
      <sz val="11"/>
      <color theme="1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11" fillId="0" borderId="0"/>
    <xf numFmtId="164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2" fillId="0" borderId="0"/>
    <xf numFmtId="0" fontId="1" fillId="0" borderId="0"/>
    <xf numFmtId="43" fontId="20" fillId="0" borderId="0" applyFont="0" applyFill="0" applyBorder="0" applyAlignment="0" applyProtection="0"/>
    <xf numFmtId="0" fontId="21" fillId="0" borderId="0"/>
  </cellStyleXfs>
  <cellXfs count="73">
    <xf numFmtId="0" fontId="0" fillId="0" borderId="0" xfId="0"/>
    <xf numFmtId="1" fontId="22" fillId="2" borderId="1" xfId="9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2" fillId="2" borderId="0" xfId="2" applyFont="1" applyFill="1" applyAlignment="1">
      <alignment horizontal="left" vertical="center"/>
    </xf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center" vertical="center" wrapText="1"/>
    </xf>
    <xf numFmtId="0" fontId="0" fillId="2" borderId="0" xfId="0" applyFill="1"/>
    <xf numFmtId="0" fontId="3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10" fillId="2" borderId="0" xfId="1" applyFont="1" applyFill="1" applyAlignment="1">
      <alignment vertical="center"/>
    </xf>
    <xf numFmtId="3" fontId="10" fillId="2" borderId="3" xfId="1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1" fillId="2" borderId="0" xfId="0" applyFont="1" applyFill="1"/>
    <xf numFmtId="0" fontId="9" fillId="2" borderId="0" xfId="0" applyFont="1" applyFill="1"/>
    <xf numFmtId="3" fontId="14" fillId="2" borderId="0" xfId="2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3" fontId="13" fillId="2" borderId="0" xfId="2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3" fontId="6" fillId="2" borderId="1" xfId="1" applyNumberFormat="1" applyFont="1" applyFill="1" applyBorder="1" applyAlignment="1">
      <alignment horizontal="right" vertical="center" wrapText="1"/>
    </xf>
    <xf numFmtId="3" fontId="6" fillId="2" borderId="1" xfId="1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right" vertical="center" wrapText="1"/>
    </xf>
    <xf numFmtId="3" fontId="22" fillId="2" borderId="1" xfId="1" applyNumberFormat="1" applyFont="1" applyFill="1" applyBorder="1" applyAlignment="1">
      <alignment horizontal="right" vertical="center" wrapText="1"/>
    </xf>
    <xf numFmtId="3" fontId="22" fillId="2" borderId="1" xfId="0" applyNumberFormat="1" applyFont="1" applyFill="1" applyBorder="1" applyAlignment="1">
      <alignment horizontal="right" vertical="center"/>
    </xf>
    <xf numFmtId="0" fontId="22" fillId="2" borderId="1" xfId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7" fillId="2" borderId="0" xfId="4" applyFont="1" applyFill="1"/>
    <xf numFmtId="0" fontId="17" fillId="2" borderId="0" xfId="7" applyFont="1" applyFill="1" applyAlignment="1">
      <alignment horizontal="center"/>
    </xf>
    <xf numFmtId="0" fontId="1" fillId="2" borderId="0" xfId="7" applyFill="1"/>
    <xf numFmtId="0" fontId="18" fillId="2" borderId="0" xfId="7" applyFont="1" applyFill="1" applyAlignment="1">
      <alignment horizontal="center"/>
    </xf>
    <xf numFmtId="0" fontId="17" fillId="2" borderId="1" xfId="7" applyFont="1" applyFill="1" applyBorder="1" applyAlignment="1">
      <alignment horizontal="center" vertical="center"/>
    </xf>
    <xf numFmtId="0" fontId="17" fillId="2" borderId="1" xfId="7" applyFont="1" applyFill="1" applyBorder="1" applyAlignment="1">
      <alignment horizontal="center" vertical="center" wrapText="1"/>
    </xf>
    <xf numFmtId="0" fontId="17" fillId="2" borderId="2" xfId="7" applyFont="1" applyFill="1" applyBorder="1" applyAlignment="1">
      <alignment horizontal="center" vertical="center" wrapText="1"/>
    </xf>
    <xf numFmtId="0" fontId="1" fillId="2" borderId="0" xfId="7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16" fillId="2" borderId="0" xfId="4" applyFont="1" applyFill="1" applyAlignment="1">
      <alignment horizontal="left"/>
    </xf>
    <xf numFmtId="0" fontId="18" fillId="2" borderId="0" xfId="7" quotePrefix="1" applyFont="1" applyFill="1"/>
    <xf numFmtId="14" fontId="7" fillId="2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wrapText="1"/>
    </xf>
    <xf numFmtId="0" fontId="1" fillId="2" borderId="0" xfId="7" applyFill="1" applyAlignment="1">
      <alignment horizontal="center"/>
    </xf>
    <xf numFmtId="0" fontId="18" fillId="2" borderId="0" xfId="7" quotePrefix="1" applyFont="1" applyFill="1" applyAlignment="1">
      <alignment horizontal="center"/>
    </xf>
    <xf numFmtId="172" fontId="6" fillId="2" borderId="0" xfId="8" applyNumberFormat="1" applyFont="1" applyFill="1" applyAlignment="1">
      <alignment horizontal="center" vertical="center" wrapText="1"/>
    </xf>
    <xf numFmtId="172" fontId="7" fillId="2" borderId="0" xfId="8" applyNumberFormat="1" applyFont="1" applyFill="1" applyAlignment="1">
      <alignment horizontal="center" vertical="center" wrapText="1"/>
    </xf>
    <xf numFmtId="172" fontId="6" fillId="2" borderId="1" xfId="8" applyNumberFormat="1" applyFont="1" applyFill="1" applyBorder="1" applyAlignment="1">
      <alignment horizontal="center" vertical="center" wrapText="1"/>
    </xf>
    <xf numFmtId="172" fontId="7" fillId="2" borderId="1" xfId="8" applyNumberFormat="1" applyFont="1" applyFill="1" applyBorder="1" applyAlignment="1">
      <alignment vertical="center"/>
    </xf>
    <xf numFmtId="172" fontId="23" fillId="0" borderId="1" xfId="8" applyNumberFormat="1" applyFont="1" applyBorder="1"/>
    <xf numFmtId="172" fontId="1" fillId="2" borderId="0" xfId="8" applyNumberFormat="1" applyFont="1" applyFill="1"/>
    <xf numFmtId="172" fontId="18" fillId="2" borderId="0" xfId="8" quotePrefix="1" applyNumberFormat="1" applyFont="1" applyFill="1"/>
    <xf numFmtId="172" fontId="6" fillId="2" borderId="1" xfId="8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5" fillId="2" borderId="1" xfId="1" quotePrefix="1" applyFont="1" applyFill="1" applyBorder="1" applyAlignment="1">
      <alignment horizontal="center" vertical="center" wrapText="1"/>
    </xf>
    <xf numFmtId="167" fontId="15" fillId="2" borderId="1" xfId="8" applyNumberFormat="1" applyFont="1" applyFill="1" applyBorder="1" applyAlignment="1">
      <alignment vertical="center"/>
    </xf>
    <xf numFmtId="0" fontId="15" fillId="2" borderId="1" xfId="1" quotePrefix="1" applyFont="1" applyFill="1" applyBorder="1" applyAlignment="1">
      <alignment horizontal="right" vertical="center" wrapText="1"/>
    </xf>
    <xf numFmtId="167" fontId="6" fillId="2" borderId="1" xfId="1" applyNumberFormat="1" applyFont="1" applyFill="1" applyBorder="1" applyAlignment="1">
      <alignment vertical="center" wrapText="1"/>
    </xf>
  </cellXfs>
  <cellStyles count="10">
    <cellStyle name="Comma" xfId="8" builtinId="3"/>
    <cellStyle name="Comma [0] 2" xfId="3"/>
    <cellStyle name="Comma 2" xfId="5"/>
    <cellStyle name="Normal" xfId="0" builtinId="0"/>
    <cellStyle name="Normal 2" xfId="2"/>
    <cellStyle name="Normal 2 2" xfId="4"/>
    <cellStyle name="Normal 3" xfId="6"/>
    <cellStyle name="Normal 3 2" xfId="7"/>
    <cellStyle name="Normal_Bieu mau (CV ) 2 2" xfId="9"/>
    <cellStyle name="Normal_Sheet1" xfId="1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opLeftCell="A4" zoomScale="85" zoomScaleNormal="85" workbookViewId="0">
      <selection activeCell="J9" sqref="J9"/>
    </sheetView>
  </sheetViews>
  <sheetFormatPr defaultRowHeight="13.2" x14ac:dyDescent="0.25"/>
  <cols>
    <col min="1" max="1" width="5.109375" style="10" bestFit="1" customWidth="1"/>
    <col min="2" max="2" width="23.6640625" style="10" customWidth="1"/>
    <col min="3" max="3" width="11.6640625" style="10" customWidth="1"/>
    <col min="4" max="4" width="12.5546875" style="19" customWidth="1"/>
    <col min="5" max="5" width="18.33203125" style="10" customWidth="1"/>
    <col min="6" max="6" width="13.33203125" style="10" customWidth="1"/>
    <col min="7" max="7" width="11.33203125" style="10" customWidth="1"/>
    <col min="8" max="8" width="12.109375" style="10" customWidth="1"/>
    <col min="9" max="11" width="13.6640625" style="10" customWidth="1"/>
    <col min="12" max="12" width="25.33203125" style="10" customWidth="1"/>
    <col min="13" max="14" width="0" style="10" hidden="1" customWidth="1"/>
    <col min="15" max="16384" width="8.88671875" style="10"/>
  </cols>
  <sheetData>
    <row r="1" spans="1:12" s="4" customFormat="1" ht="15.6" x14ac:dyDescent="0.3">
      <c r="A1" s="3" t="s">
        <v>41</v>
      </c>
      <c r="K1" s="5"/>
      <c r="L1" s="5" t="s">
        <v>31</v>
      </c>
    </row>
    <row r="2" spans="1:12" ht="15.6" x14ac:dyDescent="0.25">
      <c r="A2" s="6"/>
      <c r="B2" s="6"/>
      <c r="C2" s="6"/>
      <c r="D2" s="7"/>
      <c r="E2" s="6"/>
      <c r="F2" s="6"/>
      <c r="G2" s="6"/>
      <c r="H2" s="6"/>
      <c r="I2" s="8"/>
      <c r="J2" s="8"/>
      <c r="K2" s="9"/>
    </row>
    <row r="3" spans="1:12" ht="18.75" customHeight="1" x14ac:dyDescent="0.25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24.75" customHeight="1" x14ac:dyDescent="0.25">
      <c r="A4" s="11" t="s">
        <v>29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9.75" customHeight="1" x14ac:dyDescent="0.25">
      <c r="A5" s="6"/>
      <c r="B5" s="6"/>
      <c r="C5" s="6"/>
      <c r="D5" s="7"/>
      <c r="E5" s="6"/>
      <c r="F5" s="6"/>
      <c r="G5" s="6"/>
      <c r="H5" s="6"/>
      <c r="I5" s="6"/>
      <c r="J5" s="6"/>
      <c r="K5" s="6"/>
    </row>
    <row r="6" spans="1:12" ht="24.75" customHeight="1" x14ac:dyDescent="0.25">
      <c r="A6" s="12"/>
      <c r="B6" s="6"/>
      <c r="C6" s="6"/>
      <c r="D6" s="7"/>
      <c r="E6" s="6"/>
      <c r="F6" s="6"/>
      <c r="G6" s="6"/>
      <c r="H6" s="6"/>
      <c r="I6" s="13"/>
      <c r="J6" s="14"/>
      <c r="K6" s="15"/>
      <c r="L6" s="14" t="s">
        <v>13</v>
      </c>
    </row>
    <row r="7" spans="1:12" s="18" customFormat="1" ht="46.8" x14ac:dyDescent="0.25">
      <c r="A7" s="16" t="s">
        <v>5</v>
      </c>
      <c r="B7" s="16" t="s">
        <v>14</v>
      </c>
      <c r="C7" s="16" t="s">
        <v>24</v>
      </c>
      <c r="D7" s="16" t="s">
        <v>1</v>
      </c>
      <c r="E7" s="16" t="s">
        <v>15</v>
      </c>
      <c r="F7" s="16" t="s">
        <v>16</v>
      </c>
      <c r="G7" s="16" t="s">
        <v>17</v>
      </c>
      <c r="H7" s="16" t="s">
        <v>18</v>
      </c>
      <c r="I7" s="16" t="s">
        <v>6</v>
      </c>
      <c r="J7" s="16" t="s">
        <v>19</v>
      </c>
      <c r="K7" s="17" t="s">
        <v>7</v>
      </c>
      <c r="L7" s="17" t="s">
        <v>30</v>
      </c>
    </row>
    <row r="8" spans="1:12" ht="15.6" x14ac:dyDescent="0.25">
      <c r="A8" s="16">
        <v>1</v>
      </c>
      <c r="B8" s="16">
        <v>2</v>
      </c>
      <c r="C8" s="16"/>
      <c r="D8" s="25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16">
        <v>10</v>
      </c>
      <c r="L8" s="16">
        <v>11</v>
      </c>
    </row>
    <row r="9" spans="1:12" ht="15.6" x14ac:dyDescent="0.25">
      <c r="A9" s="16"/>
      <c r="B9" s="16" t="s">
        <v>20</v>
      </c>
      <c r="C9" s="16"/>
      <c r="D9" s="26"/>
      <c r="E9" s="27"/>
      <c r="F9" s="27"/>
      <c r="G9" s="27"/>
      <c r="H9" s="27"/>
      <c r="I9" s="28">
        <f>+I10+I12+I16</f>
        <v>28668.563000000002</v>
      </c>
      <c r="J9" s="28">
        <f t="shared" ref="J9:K9" si="0">+J10+J12+J16</f>
        <v>25030.476999999999</v>
      </c>
      <c r="K9" s="28">
        <f t="shared" si="0"/>
        <v>23928.058000000001</v>
      </c>
      <c r="L9" s="29"/>
    </row>
    <row r="10" spans="1:12" ht="15.6" x14ac:dyDescent="0.25">
      <c r="A10" s="16" t="s">
        <v>2</v>
      </c>
      <c r="B10" s="27" t="s">
        <v>21</v>
      </c>
      <c r="C10" s="27"/>
      <c r="D10" s="26"/>
      <c r="E10" s="27"/>
      <c r="F10" s="27"/>
      <c r="G10" s="27"/>
      <c r="H10" s="27"/>
      <c r="I10" s="28">
        <f>+I11</f>
        <v>7146</v>
      </c>
      <c r="J10" s="28">
        <f t="shared" ref="J10:K10" si="1">+J11</f>
        <v>5799.6</v>
      </c>
      <c r="K10" s="28">
        <f t="shared" si="1"/>
        <v>5799.6</v>
      </c>
      <c r="L10" s="29"/>
    </row>
    <row r="11" spans="1:12" ht="41.4" x14ac:dyDescent="0.25">
      <c r="A11" s="25">
        <v>1</v>
      </c>
      <c r="B11" s="1" t="s">
        <v>42</v>
      </c>
      <c r="C11" s="30">
        <v>7655681</v>
      </c>
      <c r="D11" s="26" t="s">
        <v>43</v>
      </c>
      <c r="E11" s="26" t="s">
        <v>44</v>
      </c>
      <c r="F11" s="26" t="s">
        <v>45</v>
      </c>
      <c r="G11" s="26">
        <v>2017</v>
      </c>
      <c r="H11" s="26">
        <v>2018</v>
      </c>
      <c r="I11" s="34">
        <v>7146</v>
      </c>
      <c r="J11" s="34">
        <v>5799.6</v>
      </c>
      <c r="K11" s="34">
        <f>+J11</f>
        <v>5799.6</v>
      </c>
      <c r="L11" s="31" t="s">
        <v>46</v>
      </c>
    </row>
    <row r="12" spans="1:12" ht="15.6" x14ac:dyDescent="0.25">
      <c r="A12" s="16" t="s">
        <v>3</v>
      </c>
      <c r="B12" s="27" t="s">
        <v>22</v>
      </c>
      <c r="C12" s="27"/>
      <c r="D12" s="26"/>
      <c r="E12" s="27"/>
      <c r="F12" s="27"/>
      <c r="G12" s="27"/>
      <c r="H12" s="27"/>
      <c r="I12" s="28">
        <f>+I13+I14+I15</f>
        <v>19182</v>
      </c>
      <c r="J12" s="28">
        <f t="shared" ref="J12:K12" si="2">+J13+J14+J15</f>
        <v>17165.260999999999</v>
      </c>
      <c r="K12" s="28">
        <f t="shared" si="2"/>
        <v>16338.110999999999</v>
      </c>
      <c r="L12" s="29"/>
    </row>
    <row r="13" spans="1:12" s="19" customFormat="1" ht="82.8" x14ac:dyDescent="0.25">
      <c r="A13" s="25">
        <v>1</v>
      </c>
      <c r="B13" s="2" t="s">
        <v>47</v>
      </c>
      <c r="C13" s="32">
        <v>7764341</v>
      </c>
      <c r="D13" s="26" t="str">
        <f>+D11</f>
        <v>UBND xã Thạch Châu</v>
      </c>
      <c r="E13" s="26" t="s">
        <v>50</v>
      </c>
      <c r="F13" s="26" t="s">
        <v>45</v>
      </c>
      <c r="G13" s="36">
        <v>2019</v>
      </c>
      <c r="H13" s="36">
        <v>2020</v>
      </c>
      <c r="I13" s="35">
        <v>7196</v>
      </c>
      <c r="J13" s="35">
        <v>6321.5</v>
      </c>
      <c r="K13" s="31">
        <f>5922.55+300</f>
        <v>6222.55</v>
      </c>
      <c r="L13" s="31" t="s">
        <v>83</v>
      </c>
    </row>
    <row r="14" spans="1:12" s="19" customFormat="1" ht="82.8" x14ac:dyDescent="0.25">
      <c r="A14" s="25">
        <v>2</v>
      </c>
      <c r="B14" s="2" t="s">
        <v>48</v>
      </c>
      <c r="C14" s="32">
        <v>7881486</v>
      </c>
      <c r="D14" s="26" t="str">
        <f>+D13</f>
        <v>UBND xã Thạch Châu</v>
      </c>
      <c r="E14" s="26" t="s">
        <v>50</v>
      </c>
      <c r="F14" s="26" t="s">
        <v>45</v>
      </c>
      <c r="G14" s="69">
        <v>2021</v>
      </c>
      <c r="H14" s="69">
        <v>2021</v>
      </c>
      <c r="I14" s="70">
        <v>4541</v>
      </c>
      <c r="J14" s="33">
        <v>3740.7</v>
      </c>
      <c r="K14" s="31">
        <v>3012.5</v>
      </c>
      <c r="L14" s="31" t="str">
        <f>+L13</f>
        <v>Đang lập hồ sơ quyết toán</v>
      </c>
    </row>
    <row r="15" spans="1:12" s="19" customFormat="1" ht="31.2" x14ac:dyDescent="0.25">
      <c r="A15" s="25">
        <v>3</v>
      </c>
      <c r="B15" s="2" t="s">
        <v>49</v>
      </c>
      <c r="C15" s="32">
        <v>7786125</v>
      </c>
      <c r="D15" s="26" t="str">
        <f>+D14</f>
        <v>UBND xã Thạch Châu</v>
      </c>
      <c r="E15" s="26" t="s">
        <v>50</v>
      </c>
      <c r="F15" s="26" t="s">
        <v>45</v>
      </c>
      <c r="G15" s="71">
        <v>2020</v>
      </c>
      <c r="H15" s="71">
        <v>2021</v>
      </c>
      <c r="I15" s="70">
        <v>7445</v>
      </c>
      <c r="J15" s="70">
        <v>7103.0609999999997</v>
      </c>
      <c r="K15" s="31">
        <f>+J15</f>
        <v>7103.0609999999997</v>
      </c>
      <c r="L15" s="31" t="s">
        <v>82</v>
      </c>
    </row>
    <row r="16" spans="1:12" ht="15.6" x14ac:dyDescent="0.25">
      <c r="A16" s="16" t="s">
        <v>8</v>
      </c>
      <c r="B16" s="27" t="s">
        <v>23</v>
      </c>
      <c r="C16" s="27"/>
      <c r="D16" s="26"/>
      <c r="E16" s="27"/>
      <c r="F16" s="27"/>
      <c r="G16" s="27"/>
      <c r="H16" s="27"/>
      <c r="I16" s="72">
        <f>SUM(I17:I20)</f>
        <v>2340.5630000000001</v>
      </c>
      <c r="J16" s="72">
        <f t="shared" ref="J16:K16" si="3">SUM(J17:J20)</f>
        <v>2065.616</v>
      </c>
      <c r="K16" s="72">
        <f t="shared" si="3"/>
        <v>1790.3470000000002</v>
      </c>
      <c r="L16" s="29"/>
    </row>
    <row r="17" spans="1:13" s="19" customFormat="1" ht="41.4" x14ac:dyDescent="0.25">
      <c r="A17" s="25">
        <v>1</v>
      </c>
      <c r="B17" s="2" t="s">
        <v>55</v>
      </c>
      <c r="C17" s="32">
        <v>7959976</v>
      </c>
      <c r="D17" s="26" t="s">
        <v>43</v>
      </c>
      <c r="E17" s="26" t="s">
        <v>43</v>
      </c>
      <c r="F17" s="26" t="s">
        <v>45</v>
      </c>
      <c r="G17" s="69">
        <v>2022</v>
      </c>
      <c r="H17" s="69">
        <v>2023</v>
      </c>
      <c r="I17" s="70">
        <f t="shared" ref="I17:I20" si="4">+M17/1000000</f>
        <v>591.67499999999995</v>
      </c>
      <c r="J17" s="33">
        <f>11.977+43.839+452.56+15.505</f>
        <v>523.88099999999997</v>
      </c>
      <c r="K17" s="31">
        <v>501.25299999999999</v>
      </c>
      <c r="L17" s="31" t="str">
        <f>+L18</f>
        <v>Chưa có văn bản nghiệm thu</v>
      </c>
      <c r="M17" s="19">
        <v>591675000</v>
      </c>
    </row>
    <row r="18" spans="1:13" s="19" customFormat="1" ht="41.4" x14ac:dyDescent="0.25">
      <c r="A18" s="25">
        <v>2</v>
      </c>
      <c r="B18" s="2" t="s">
        <v>57</v>
      </c>
      <c r="C18" s="32">
        <v>8007355</v>
      </c>
      <c r="D18" s="26" t="s">
        <v>43</v>
      </c>
      <c r="E18" s="26" t="s">
        <v>43</v>
      </c>
      <c r="F18" s="26" t="s">
        <v>45</v>
      </c>
      <c r="G18" s="69">
        <v>2022</v>
      </c>
      <c r="H18" s="69">
        <v>2022</v>
      </c>
      <c r="I18" s="70">
        <f t="shared" si="4"/>
        <v>246.11600000000001</v>
      </c>
      <c r="J18" s="33">
        <f>7.369+7.025+208.02</f>
        <v>222.41400000000002</v>
      </c>
      <c r="K18" s="31">
        <v>164.39400000000001</v>
      </c>
      <c r="L18" s="31" t="s">
        <v>81</v>
      </c>
      <c r="M18" s="19">
        <v>246116000</v>
      </c>
    </row>
    <row r="19" spans="1:13" s="19" customFormat="1" ht="55.2" x14ac:dyDescent="0.25">
      <c r="A19" s="25">
        <v>3</v>
      </c>
      <c r="B19" s="2" t="s">
        <v>59</v>
      </c>
      <c r="C19" s="32">
        <v>8006477</v>
      </c>
      <c r="D19" s="26" t="s">
        <v>43</v>
      </c>
      <c r="E19" s="26" t="s">
        <v>43</v>
      </c>
      <c r="F19" s="26" t="s">
        <v>45</v>
      </c>
      <c r="G19" s="69">
        <v>2022</v>
      </c>
      <c r="H19" s="69">
        <v>2022</v>
      </c>
      <c r="I19" s="70">
        <f t="shared" si="4"/>
        <v>852.77200000000005</v>
      </c>
      <c r="J19" s="33">
        <f>22.363+23.45+43.152+658.476</f>
        <v>747.44100000000003</v>
      </c>
      <c r="K19" s="31">
        <v>714.46500000000003</v>
      </c>
      <c r="L19" s="31" t="str">
        <f>+L18</f>
        <v>Chưa có văn bản nghiệm thu</v>
      </c>
      <c r="M19" s="19">
        <v>852772000</v>
      </c>
    </row>
    <row r="20" spans="1:13" s="19" customFormat="1" ht="31.2" x14ac:dyDescent="0.25">
      <c r="A20" s="25">
        <v>4</v>
      </c>
      <c r="B20" s="2" t="s">
        <v>65</v>
      </c>
      <c r="C20" s="32">
        <v>7995405</v>
      </c>
      <c r="D20" s="26" t="s">
        <v>43</v>
      </c>
      <c r="E20" s="26" t="s">
        <v>43</v>
      </c>
      <c r="F20" s="26" t="s">
        <v>45</v>
      </c>
      <c r="G20" s="69">
        <v>2022</v>
      </c>
      <c r="H20" s="69">
        <v>2023</v>
      </c>
      <c r="I20" s="70">
        <f t="shared" si="4"/>
        <v>650</v>
      </c>
      <c r="J20" s="33">
        <f>538.645+33.235</f>
        <v>571.88</v>
      </c>
      <c r="K20" s="31">
        <v>410.23500000000001</v>
      </c>
      <c r="L20" s="31" t="str">
        <f>+L19</f>
        <v>Chưa có văn bản nghiệm thu</v>
      </c>
      <c r="M20" s="19">
        <v>650000000</v>
      </c>
    </row>
    <row r="22" spans="1:13" s="20" customFormat="1" ht="16.8" x14ac:dyDescent="0.3">
      <c r="H22" s="21" t="s">
        <v>40</v>
      </c>
      <c r="I22" s="21"/>
      <c r="J22" s="21"/>
      <c r="K22" s="21"/>
    </row>
    <row r="23" spans="1:13" s="20" customFormat="1" ht="16.5" customHeight="1" x14ac:dyDescent="0.3">
      <c r="B23" s="22"/>
      <c r="C23" s="22"/>
      <c r="H23" s="23" t="s">
        <v>25</v>
      </c>
      <c r="I23" s="23"/>
      <c r="J23" s="23"/>
      <c r="K23" s="23"/>
    </row>
    <row r="24" spans="1:13" s="20" customFormat="1" ht="16.8" x14ac:dyDescent="0.3">
      <c r="B24" s="24"/>
      <c r="C24" s="24"/>
      <c r="I24" s="4"/>
      <c r="J24" s="4"/>
      <c r="K24" s="4"/>
    </row>
  </sheetData>
  <mergeCells count="4">
    <mergeCell ref="H23:K23"/>
    <mergeCell ref="H22:K22"/>
    <mergeCell ref="A3:L3"/>
    <mergeCell ref="A4:L4"/>
  </mergeCells>
  <pageMargins left="0.59" right="0.23" top="0.51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topLeftCell="A16" zoomScale="70" zoomScaleNormal="70" workbookViewId="0">
      <selection activeCell="L17" sqref="L17"/>
    </sheetView>
  </sheetViews>
  <sheetFormatPr defaultColWidth="9.109375" defaultRowHeight="15.6" x14ac:dyDescent="0.3"/>
  <cols>
    <col min="1" max="1" width="4.5546875" style="41" customWidth="1"/>
    <col min="2" max="2" width="27.88671875" style="41" customWidth="1"/>
    <col min="3" max="3" width="10.44140625" style="41" bestFit="1" customWidth="1"/>
    <col min="4" max="4" width="12.33203125" style="41" customWidth="1"/>
    <col min="5" max="5" width="15.109375" style="41" customWidth="1"/>
    <col min="6" max="7" width="15.33203125" style="41" customWidth="1"/>
    <col min="8" max="8" width="11.88671875" style="58" customWidth="1"/>
    <col min="9" max="9" width="11.88671875" style="41" customWidth="1"/>
    <col min="10" max="10" width="12.33203125" style="41" customWidth="1"/>
    <col min="11" max="11" width="20.88671875" style="65" bestFit="1" customWidth="1"/>
    <col min="12" max="12" width="16.44140625" style="65" customWidth="1"/>
    <col min="13" max="13" width="29.33203125" style="41" bestFit="1" customWidth="1"/>
    <col min="14" max="16384" width="9.109375" style="41"/>
  </cols>
  <sheetData>
    <row r="1" spans="1:13" s="39" customFormat="1" ht="24" customHeight="1" x14ac:dyDescent="0.3">
      <c r="A1" s="37" t="s">
        <v>41</v>
      </c>
      <c r="B1" s="38"/>
      <c r="C1" s="38"/>
      <c r="D1" s="38"/>
      <c r="E1" s="9"/>
      <c r="F1" s="9"/>
      <c r="G1" s="9"/>
      <c r="H1" s="9"/>
      <c r="I1" s="9"/>
      <c r="J1" s="9"/>
      <c r="K1" s="60"/>
      <c r="L1" s="61"/>
      <c r="M1" s="9" t="s">
        <v>35</v>
      </c>
    </row>
    <row r="3" spans="1:13" x14ac:dyDescent="0.3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6" spans="1:13" s="46" customFormat="1" ht="93.6" x14ac:dyDescent="0.25">
      <c r="A6" s="43" t="s">
        <v>4</v>
      </c>
      <c r="B6" s="44" t="s">
        <v>0</v>
      </c>
      <c r="C6" s="45" t="s">
        <v>24</v>
      </c>
      <c r="D6" s="45" t="s">
        <v>1</v>
      </c>
      <c r="E6" s="45" t="s">
        <v>27</v>
      </c>
      <c r="F6" s="45" t="s">
        <v>36</v>
      </c>
      <c r="G6" s="45" t="s">
        <v>37</v>
      </c>
      <c r="H6" s="16" t="s">
        <v>16</v>
      </c>
      <c r="I6" s="16" t="s">
        <v>17</v>
      </c>
      <c r="J6" s="16" t="s">
        <v>18</v>
      </c>
      <c r="K6" s="62" t="s">
        <v>6</v>
      </c>
      <c r="L6" s="62" t="s">
        <v>28</v>
      </c>
      <c r="M6" s="16" t="s">
        <v>33</v>
      </c>
    </row>
    <row r="7" spans="1:13" s="51" customFormat="1" ht="31.2" x14ac:dyDescent="0.25">
      <c r="A7" s="47" t="s">
        <v>2</v>
      </c>
      <c r="B7" s="48" t="s">
        <v>11</v>
      </c>
      <c r="C7" s="48"/>
      <c r="D7" s="49"/>
      <c r="E7" s="50"/>
      <c r="F7" s="50"/>
      <c r="G7" s="50"/>
      <c r="H7" s="52"/>
      <c r="I7" s="50"/>
      <c r="J7" s="50"/>
      <c r="K7" s="63"/>
      <c r="L7" s="63"/>
      <c r="M7" s="50"/>
    </row>
    <row r="8" spans="1:13" s="51" customFormat="1" ht="31.2" x14ac:dyDescent="0.25">
      <c r="A8" s="47" t="s">
        <v>3</v>
      </c>
      <c r="B8" s="48" t="s">
        <v>9</v>
      </c>
      <c r="C8" s="48"/>
      <c r="D8" s="49"/>
      <c r="E8" s="50"/>
      <c r="F8" s="50"/>
      <c r="G8" s="50"/>
      <c r="H8" s="52"/>
      <c r="I8" s="50"/>
      <c r="J8" s="50"/>
      <c r="K8" s="63"/>
      <c r="L8" s="63"/>
      <c r="M8" s="50"/>
    </row>
    <row r="9" spans="1:13" s="68" customFormat="1" ht="31.2" x14ac:dyDescent="0.25">
      <c r="A9" s="47" t="s">
        <v>8</v>
      </c>
      <c r="B9" s="48" t="s">
        <v>10</v>
      </c>
      <c r="C9" s="48"/>
      <c r="D9" s="49"/>
      <c r="E9" s="49"/>
      <c r="F9" s="49"/>
      <c r="G9" s="49"/>
      <c r="H9" s="47"/>
      <c r="I9" s="49"/>
      <c r="J9" s="49"/>
      <c r="K9" s="67">
        <f>SUM(K10:K22)</f>
        <v>11888991951</v>
      </c>
      <c r="L9" s="67">
        <f>SUM(L10:L22)</f>
        <v>3699361000</v>
      </c>
      <c r="M9" s="49"/>
    </row>
    <row r="10" spans="1:13" s="51" customFormat="1" ht="72" x14ac:dyDescent="0.35">
      <c r="A10" s="52">
        <v>1</v>
      </c>
      <c r="B10" s="57" t="s">
        <v>51</v>
      </c>
      <c r="C10" s="53">
        <v>8006476</v>
      </c>
      <c r="D10" s="53" t="s">
        <v>43</v>
      </c>
      <c r="E10" s="50" t="s">
        <v>52</v>
      </c>
      <c r="F10" s="56" t="s">
        <v>53</v>
      </c>
      <c r="G10" s="50"/>
      <c r="H10" s="52" t="s">
        <v>45</v>
      </c>
      <c r="I10" s="50">
        <v>2023</v>
      </c>
      <c r="J10" s="50">
        <v>2023</v>
      </c>
      <c r="K10" s="64">
        <v>979986000</v>
      </c>
      <c r="L10" s="63"/>
      <c r="M10" s="50" t="s">
        <v>76</v>
      </c>
    </row>
    <row r="11" spans="1:13" s="51" customFormat="1" ht="54" x14ac:dyDescent="0.35">
      <c r="A11" s="52">
        <v>2</v>
      </c>
      <c r="B11" s="57" t="s">
        <v>54</v>
      </c>
      <c r="C11" s="53">
        <v>8006475</v>
      </c>
      <c r="D11" s="53" t="s">
        <v>43</v>
      </c>
      <c r="E11" s="50" t="s">
        <v>52</v>
      </c>
      <c r="F11" s="56" t="s">
        <v>79</v>
      </c>
      <c r="G11" s="50"/>
      <c r="H11" s="52" t="s">
        <v>45</v>
      </c>
      <c r="I11" s="50">
        <v>2023</v>
      </c>
      <c r="J11" s="50">
        <v>2023</v>
      </c>
      <c r="K11" s="64">
        <v>340850000</v>
      </c>
      <c r="L11" s="63"/>
      <c r="M11" s="50" t="s">
        <v>76</v>
      </c>
    </row>
    <row r="12" spans="1:13" s="51" customFormat="1" ht="54" x14ac:dyDescent="0.35">
      <c r="A12" s="52">
        <v>3</v>
      </c>
      <c r="B12" s="57" t="s">
        <v>55</v>
      </c>
      <c r="C12" s="53">
        <v>7959976</v>
      </c>
      <c r="D12" s="53" t="s">
        <v>43</v>
      </c>
      <c r="E12" s="50" t="s">
        <v>52</v>
      </c>
      <c r="F12" s="56" t="s">
        <v>56</v>
      </c>
      <c r="G12" s="50"/>
      <c r="H12" s="52" t="s">
        <v>45</v>
      </c>
      <c r="I12" s="50">
        <v>2022</v>
      </c>
      <c r="J12" s="50">
        <v>2023</v>
      </c>
      <c r="K12" s="64">
        <v>591675000</v>
      </c>
      <c r="L12" s="63"/>
      <c r="M12" s="50" t="s">
        <v>77</v>
      </c>
    </row>
    <row r="13" spans="1:13" s="51" customFormat="1" ht="54" x14ac:dyDescent="0.35">
      <c r="A13" s="52">
        <v>4</v>
      </c>
      <c r="B13" s="57" t="s">
        <v>57</v>
      </c>
      <c r="C13" s="53">
        <v>8007355</v>
      </c>
      <c r="D13" s="53" t="s">
        <v>43</v>
      </c>
      <c r="E13" s="50" t="s">
        <v>52</v>
      </c>
      <c r="F13" s="56" t="s">
        <v>58</v>
      </c>
      <c r="G13" s="50"/>
      <c r="H13" s="52" t="s">
        <v>45</v>
      </c>
      <c r="I13" s="50">
        <v>2022</v>
      </c>
      <c r="J13" s="50">
        <v>2022</v>
      </c>
      <c r="K13" s="64">
        <v>246116000</v>
      </c>
      <c r="L13" s="63"/>
      <c r="M13" s="50" t="str">
        <f>+M12</f>
        <v>Dự án đã hoàn thành chưa QT</v>
      </c>
    </row>
    <row r="14" spans="1:13" s="51" customFormat="1" ht="72" x14ac:dyDescent="0.35">
      <c r="A14" s="52">
        <v>5</v>
      </c>
      <c r="B14" s="57" t="s">
        <v>59</v>
      </c>
      <c r="C14" s="53">
        <v>8006477</v>
      </c>
      <c r="D14" s="53" t="s">
        <v>43</v>
      </c>
      <c r="E14" s="50" t="s">
        <v>52</v>
      </c>
      <c r="F14" s="56" t="s">
        <v>60</v>
      </c>
      <c r="G14" s="50"/>
      <c r="H14" s="52" t="s">
        <v>45</v>
      </c>
      <c r="I14" s="50">
        <v>2022</v>
      </c>
      <c r="J14" s="50">
        <v>2022</v>
      </c>
      <c r="K14" s="64">
        <v>852772000</v>
      </c>
      <c r="L14" s="63"/>
      <c r="M14" s="50" t="str">
        <f>+M13</f>
        <v>Dự án đã hoàn thành chưa QT</v>
      </c>
    </row>
    <row r="15" spans="1:13" s="51" customFormat="1" ht="72" x14ac:dyDescent="0.35">
      <c r="A15" s="52">
        <v>6</v>
      </c>
      <c r="B15" s="57" t="s">
        <v>61</v>
      </c>
      <c r="C15" s="53">
        <v>7993031</v>
      </c>
      <c r="D15" s="53" t="s">
        <v>43</v>
      </c>
      <c r="E15" s="50" t="s">
        <v>52</v>
      </c>
      <c r="F15" s="56" t="s">
        <v>62</v>
      </c>
      <c r="G15" s="50"/>
      <c r="H15" s="52" t="s">
        <v>45</v>
      </c>
      <c r="I15" s="50">
        <v>2022</v>
      </c>
      <c r="J15" s="50">
        <v>2022</v>
      </c>
      <c r="K15" s="64">
        <v>265123000</v>
      </c>
      <c r="L15" s="63">
        <v>265098000</v>
      </c>
      <c r="M15" s="50" t="s">
        <v>78</v>
      </c>
    </row>
    <row r="16" spans="1:13" s="51" customFormat="1" ht="36" x14ac:dyDescent="0.35">
      <c r="A16" s="52">
        <v>7</v>
      </c>
      <c r="B16" s="57" t="s">
        <v>63</v>
      </c>
      <c r="C16" s="53">
        <v>7993030</v>
      </c>
      <c r="D16" s="53" t="s">
        <v>43</v>
      </c>
      <c r="E16" s="50" t="s">
        <v>52</v>
      </c>
      <c r="F16" s="56" t="s">
        <v>64</v>
      </c>
      <c r="G16" s="50"/>
      <c r="H16" s="52" t="s">
        <v>45</v>
      </c>
      <c r="I16" s="50">
        <v>2022</v>
      </c>
      <c r="J16" s="50">
        <v>2022</v>
      </c>
      <c r="K16" s="64">
        <v>1449757000</v>
      </c>
      <c r="L16" s="63">
        <v>1449617000</v>
      </c>
      <c r="M16" s="50" t="s">
        <v>78</v>
      </c>
    </row>
    <row r="17" spans="1:13" s="51" customFormat="1" ht="54" x14ac:dyDescent="0.35">
      <c r="A17" s="52">
        <v>8</v>
      </c>
      <c r="B17" s="57" t="s">
        <v>65</v>
      </c>
      <c r="C17" s="53">
        <v>7995405</v>
      </c>
      <c r="D17" s="53" t="s">
        <v>43</v>
      </c>
      <c r="E17" s="50" t="s">
        <v>52</v>
      </c>
      <c r="F17" s="56" t="s">
        <v>66</v>
      </c>
      <c r="G17" s="50"/>
      <c r="H17" s="52" t="s">
        <v>45</v>
      </c>
      <c r="I17" s="50">
        <v>2022</v>
      </c>
      <c r="J17" s="50">
        <v>2023</v>
      </c>
      <c r="K17" s="64">
        <v>650000000</v>
      </c>
      <c r="L17" s="63"/>
      <c r="M17" s="50" t="str">
        <f>+M14</f>
        <v>Dự án đã hoàn thành chưa QT</v>
      </c>
    </row>
    <row r="18" spans="1:13" s="51" customFormat="1" ht="72" x14ac:dyDescent="0.35">
      <c r="A18" s="52">
        <v>9</v>
      </c>
      <c r="B18" s="57" t="s">
        <v>67</v>
      </c>
      <c r="C18" s="53">
        <v>7995406</v>
      </c>
      <c r="D18" s="53" t="s">
        <v>43</v>
      </c>
      <c r="E18" s="50" t="s">
        <v>52</v>
      </c>
      <c r="F18" s="56" t="s">
        <v>68</v>
      </c>
      <c r="G18" s="50"/>
      <c r="H18" s="52" t="s">
        <v>45</v>
      </c>
      <c r="I18" s="50">
        <v>2022</v>
      </c>
      <c r="J18" s="50">
        <v>2023</v>
      </c>
      <c r="K18" s="64">
        <v>2891009000</v>
      </c>
      <c r="L18" s="63"/>
      <c r="M18" s="50" t="str">
        <f>+M10</f>
        <v>Dự án đang thi công</v>
      </c>
    </row>
    <row r="19" spans="1:13" s="51" customFormat="1" ht="54" x14ac:dyDescent="0.35">
      <c r="A19" s="52">
        <v>10</v>
      </c>
      <c r="B19" s="57" t="s">
        <v>69</v>
      </c>
      <c r="C19" s="53">
        <v>8000761</v>
      </c>
      <c r="D19" s="53" t="s">
        <v>43</v>
      </c>
      <c r="E19" s="50" t="s">
        <v>52</v>
      </c>
      <c r="F19" s="56" t="s">
        <v>70</v>
      </c>
      <c r="G19" s="50"/>
      <c r="H19" s="52" t="s">
        <v>45</v>
      </c>
      <c r="I19" s="50">
        <v>2022</v>
      </c>
      <c r="J19" s="50">
        <v>2022</v>
      </c>
      <c r="K19" s="64">
        <v>121459951</v>
      </c>
      <c r="L19" s="63">
        <v>93530000</v>
      </c>
      <c r="M19" s="50" t="str">
        <f>+M16</f>
        <v>Dự án đã hoàn thành QT</v>
      </c>
    </row>
    <row r="20" spans="1:13" s="51" customFormat="1" ht="54" x14ac:dyDescent="0.35">
      <c r="A20" s="52">
        <v>11</v>
      </c>
      <c r="B20" s="57" t="s">
        <v>71</v>
      </c>
      <c r="C20" s="53">
        <v>8003272</v>
      </c>
      <c r="D20" s="53" t="s">
        <v>43</v>
      </c>
      <c r="E20" s="50" t="s">
        <v>52</v>
      </c>
      <c r="F20" s="56" t="s">
        <v>72</v>
      </c>
      <c r="G20" s="50"/>
      <c r="H20" s="52" t="s">
        <v>45</v>
      </c>
      <c r="I20" s="50">
        <v>2022</v>
      </c>
      <c r="J20" s="50">
        <v>2022</v>
      </c>
      <c r="K20" s="64">
        <v>1871662000</v>
      </c>
      <c r="L20" s="63">
        <v>543101000</v>
      </c>
      <c r="M20" s="50" t="str">
        <f>+M19</f>
        <v>Dự án đã hoàn thành QT</v>
      </c>
    </row>
    <row r="21" spans="1:13" s="51" customFormat="1" ht="54" x14ac:dyDescent="0.35">
      <c r="A21" s="52">
        <v>12</v>
      </c>
      <c r="B21" s="57" t="s">
        <v>73</v>
      </c>
      <c r="C21" s="53">
        <v>8003273</v>
      </c>
      <c r="D21" s="53" t="s">
        <v>43</v>
      </c>
      <c r="E21" s="50" t="s">
        <v>52</v>
      </c>
      <c r="F21" s="56" t="s">
        <v>80</v>
      </c>
      <c r="G21" s="50"/>
      <c r="H21" s="52" t="s">
        <v>45</v>
      </c>
      <c r="I21" s="50">
        <v>2022</v>
      </c>
      <c r="J21" s="50">
        <v>2022</v>
      </c>
      <c r="K21" s="64">
        <v>678110000</v>
      </c>
      <c r="L21" s="63">
        <v>445918000</v>
      </c>
      <c r="M21" s="50" t="str">
        <f>+M20</f>
        <v>Dự án đã hoàn thành QT</v>
      </c>
    </row>
    <row r="22" spans="1:13" s="51" customFormat="1" ht="54" x14ac:dyDescent="0.35">
      <c r="A22" s="52">
        <v>13</v>
      </c>
      <c r="B22" s="57" t="s">
        <v>74</v>
      </c>
      <c r="C22" s="53">
        <v>8003277</v>
      </c>
      <c r="D22" s="53" t="s">
        <v>43</v>
      </c>
      <c r="E22" s="50" t="s">
        <v>52</v>
      </c>
      <c r="F22" s="56" t="s">
        <v>75</v>
      </c>
      <c r="G22" s="50"/>
      <c r="H22" s="52" t="s">
        <v>45</v>
      </c>
      <c r="I22" s="50">
        <v>2022</v>
      </c>
      <c r="J22" s="50">
        <v>2022</v>
      </c>
      <c r="K22" s="64">
        <v>950472000</v>
      </c>
      <c r="L22" s="63">
        <v>902097000</v>
      </c>
      <c r="M22" s="50" t="str">
        <f>+M21</f>
        <v>Dự án đã hoàn thành QT</v>
      </c>
    </row>
    <row r="24" spans="1:13" x14ac:dyDescent="0.3">
      <c r="B24" s="54" t="s">
        <v>26</v>
      </c>
    </row>
    <row r="25" spans="1:13" ht="18.75" customHeight="1" x14ac:dyDescent="0.3">
      <c r="B25" s="55" t="s">
        <v>38</v>
      </c>
      <c r="C25" s="55"/>
      <c r="D25" s="55"/>
      <c r="E25" s="55"/>
      <c r="F25" s="55"/>
      <c r="G25" s="55"/>
      <c r="H25" s="59"/>
      <c r="I25" s="55"/>
      <c r="J25" s="55"/>
      <c r="K25" s="66"/>
      <c r="L25" s="66"/>
      <c r="M25" s="55"/>
    </row>
    <row r="26" spans="1:13" ht="18.75" customHeight="1" x14ac:dyDescent="0.3">
      <c r="B26" s="55" t="s">
        <v>39</v>
      </c>
      <c r="C26" s="55"/>
      <c r="D26" s="55"/>
      <c r="E26" s="55"/>
      <c r="F26" s="55"/>
      <c r="G26" s="55"/>
      <c r="H26" s="59"/>
      <c r="I26" s="55"/>
      <c r="J26" s="55"/>
      <c r="K26" s="66"/>
      <c r="L26" s="66"/>
      <c r="M26" s="55"/>
    </row>
    <row r="27" spans="1:13" ht="18.75" customHeight="1" x14ac:dyDescent="0.3">
      <c r="B27" s="55" t="s">
        <v>34</v>
      </c>
    </row>
    <row r="30" spans="1:13" x14ac:dyDescent="0.3">
      <c r="H30" s="21" t="s">
        <v>40</v>
      </c>
      <c r="I30" s="21"/>
      <c r="J30" s="21"/>
      <c r="K30" s="21"/>
      <c r="L30" s="21"/>
    </row>
    <row r="31" spans="1:13" x14ac:dyDescent="0.3">
      <c r="H31" s="23" t="s">
        <v>25</v>
      </c>
      <c r="I31" s="23"/>
      <c r="J31" s="23"/>
      <c r="K31" s="23"/>
      <c r="L31" s="23"/>
    </row>
  </sheetData>
  <mergeCells count="4">
    <mergeCell ref="A4:L4"/>
    <mergeCell ref="H30:L30"/>
    <mergeCell ref="H31:L31"/>
    <mergeCell ref="A3:M3"/>
  </mergeCells>
  <pageMargins left="0.45" right="0.3" top="0.4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01</vt:lpstr>
      <vt:lpstr>PL 02</vt:lpstr>
    </vt:vector>
  </TitlesOfParts>
  <Company>itfriend.org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User</cp:lastModifiedBy>
  <cp:lastPrinted>2023-07-10T08:01:08Z</cp:lastPrinted>
  <dcterms:created xsi:type="dcterms:W3CDTF">2014-08-26T08:33:44Z</dcterms:created>
  <dcterms:modified xsi:type="dcterms:W3CDTF">2023-07-18T04:11:47Z</dcterms:modified>
</cp:coreProperties>
</file>